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200" windowHeight="3180" tabRatio="975" activeTab="0"/>
  </bookViews>
  <sheets>
    <sheet name="HR Zone Description" sheetId="1" r:id="rId1"/>
    <sheet name="HR Spreadsheet" sheetId="2" r:id="rId2"/>
  </sheets>
  <definedNames>
    <definedName name="_xlfn.IFERROR" hidden="1">#NAME?</definedName>
  </definedNames>
  <calcPr fullCalcOnLoad="1"/>
</workbook>
</file>

<file path=xl/comments1.xml><?xml version="1.0" encoding="utf-8"?>
<comments xmlns="http://schemas.openxmlformats.org/spreadsheetml/2006/main">
  <authors>
    <author>Robb Beams</author>
  </authors>
  <commentList>
    <comment ref="A17" authorId="0">
      <text>
        <r>
          <rPr>
            <b/>
            <sz val="8"/>
            <rFont val="Tahoma"/>
            <family val="2"/>
          </rPr>
          <t xml:space="preserve">Robb Beams describes the purpose of this training zone as follows:
</t>
        </r>
        <r>
          <rPr>
            <sz val="8"/>
            <rFont val="Tahoma"/>
            <family val="2"/>
          </rPr>
          <t>1. This zone will promote recovery from high intensity training and long distance  intervals.
2. Use adipose tissue as a primary fuel source
3. Increase capillary development for delivering oxygen and dissipating lactic acid.</t>
        </r>
      </text>
    </comment>
    <comment ref="A24" authorId="0">
      <text>
        <r>
          <rPr>
            <b/>
            <sz val="8"/>
            <rFont val="Tahoma"/>
            <family val="2"/>
          </rPr>
          <t>Robb Beams describes the purpose of this training zone as follows:</t>
        </r>
        <r>
          <rPr>
            <sz val="8"/>
            <rFont val="Tahoma"/>
            <family val="2"/>
          </rPr>
          <t xml:space="preserve">
1. Increases capillary development for delivering oxygen and dissipating lactic acid
2. Creates adaptations such as increased capillary development, increase in size and number of mitochondria, fat metabolism 
    and the increase of aerobic enzymes
3. Fuel sources come from both carbohydrates and adipose tissue</t>
        </r>
      </text>
    </comment>
    <comment ref="A32" authorId="0">
      <text>
        <r>
          <rPr>
            <b/>
            <sz val="8"/>
            <rFont val="Tahoma"/>
            <family val="2"/>
          </rPr>
          <t xml:space="preserve">Robb Beams describes the purpose of this training zone as follows:
</t>
        </r>
        <r>
          <rPr>
            <sz val="8"/>
            <rFont val="Tahoma"/>
            <family val="2"/>
          </rPr>
          <t>1. Aerobic enhancement and tolerance of lactic acid
2. Develops the body's ability to buffer lactic acid resulting in the handling of greater work loads.
3. Fuel sources at this intensity comes from carbohydrates</t>
        </r>
      </text>
    </comment>
    <comment ref="A39" authorId="0">
      <text>
        <r>
          <rPr>
            <b/>
            <sz val="8"/>
            <rFont val="Tahoma"/>
            <family val="2"/>
          </rPr>
          <t xml:space="preserve">Robb Beams describes the purpose of this training zone as follows:
</t>
        </r>
        <r>
          <rPr>
            <sz val="8"/>
            <rFont val="Tahoma"/>
            <family val="2"/>
          </rPr>
          <t>1. Aerobic enhancement and tolerance of lactic acid
2. Develops the body's ability to buffer lactic acid resulting in the handling of greater work loads.
3. Fuel sources at this intensity comes from carbohydrates</t>
        </r>
      </text>
    </comment>
    <comment ref="A45" authorId="0">
      <text>
        <r>
          <rPr>
            <b/>
            <sz val="8"/>
            <rFont val="Tahoma"/>
            <family val="2"/>
          </rPr>
          <t xml:space="preserve">Robb Beams describes the purpose of this training zone as follows:
</t>
        </r>
        <r>
          <rPr>
            <sz val="8"/>
            <rFont val="Tahoma"/>
            <family val="2"/>
          </rPr>
          <t>1. Aerobic enhancement and tolerance of lactic acid
2. Develops power and speed
3. Fuel sources at this intensity comes from carbohydrates
4. The work to rest interval is 2:1 - if it takes longer than twice the interval set to get within the Recovery zone, 
    then the set is over</t>
        </r>
      </text>
    </comment>
  </commentList>
</comments>
</file>

<file path=xl/sharedStrings.xml><?xml version="1.0" encoding="utf-8"?>
<sst xmlns="http://schemas.openxmlformats.org/spreadsheetml/2006/main" count="127" uniqueCount="41">
  <si>
    <t>Zones</t>
  </si>
  <si>
    <t>Objective</t>
  </si>
  <si>
    <t>% Of HRR</t>
  </si>
  <si>
    <t>Low</t>
  </si>
  <si>
    <t>High</t>
  </si>
  <si>
    <t>Z1</t>
  </si>
  <si>
    <t>Recovery</t>
  </si>
  <si>
    <t>55 -64</t>
  </si>
  <si>
    <t>Z2</t>
  </si>
  <si>
    <t>Aerobic Foundation</t>
  </si>
  <si>
    <t>65 - 74</t>
  </si>
  <si>
    <t>Z3</t>
  </si>
  <si>
    <t>Intensive Endurance</t>
  </si>
  <si>
    <t>75 - 84</t>
  </si>
  <si>
    <t>Z4</t>
  </si>
  <si>
    <t>Anerobic Threshold</t>
  </si>
  <si>
    <t>Z5</t>
  </si>
  <si>
    <t>Lactate Tolerance</t>
  </si>
  <si>
    <t>Heart Rate Reserve</t>
  </si>
  <si>
    <t xml:space="preserve">Seasons Utilized: </t>
  </si>
  <si>
    <t>Pre-Season</t>
  </si>
  <si>
    <t>Pre-Competitive</t>
  </si>
  <si>
    <t>Competitive</t>
  </si>
  <si>
    <t>Off Season</t>
  </si>
  <si>
    <t>Run</t>
  </si>
  <si>
    <t>Enter Test Date  -&gt;</t>
  </si>
  <si>
    <t>Resting Heart Rate -&gt;</t>
  </si>
  <si>
    <t>Maximum Heart Rate -&gt;</t>
  </si>
  <si>
    <t>55 - 64</t>
  </si>
  <si>
    <t>85 - 92</t>
  </si>
  <si>
    <t>93 - 98</t>
  </si>
  <si>
    <t>Heart Rate Zone Calculators</t>
  </si>
  <si>
    <t>Z1 - Recovery</t>
  </si>
  <si>
    <t>Z2 - Aerobic Foundation</t>
  </si>
  <si>
    <t>Z3 - Intensive Endurance</t>
  </si>
  <si>
    <t>Z4 - Anaerobic Threshold</t>
  </si>
  <si>
    <t>Z5 - Lactate Tolerance</t>
  </si>
  <si>
    <t xml:space="preserve"> </t>
  </si>
  <si>
    <t>Bicycle</t>
  </si>
  <si>
    <t>Concept2 Rower</t>
  </si>
  <si>
    <t xml:space="preserve">Motorcycle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</si>
</sst>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409]h:mm:ss\ AM/PM"/>
    <numFmt numFmtId="166" formatCode="[$-F400]h:mm:ss\ AM/PM"/>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m/d;@"/>
    <numFmt numFmtId="173" formatCode="00000"/>
    <numFmt numFmtId="174" formatCode="#,##0.0_);[Red]\(#,##0.0\)"/>
    <numFmt numFmtId="175" formatCode="0.0"/>
    <numFmt numFmtId="176" formatCode="h:mm;@"/>
    <numFmt numFmtId="177" formatCode="[h]:mm:ss;@"/>
    <numFmt numFmtId="178" formatCode="0_);[Red]\(0\)"/>
  </numFmts>
  <fonts count="53">
    <font>
      <sz val="10"/>
      <name val="Arial"/>
      <family val="0"/>
    </font>
    <font>
      <sz val="8"/>
      <name val="Arial"/>
      <family val="2"/>
    </font>
    <font>
      <b/>
      <sz val="8"/>
      <name val="Tahoma"/>
      <family val="2"/>
    </font>
    <font>
      <sz val="8"/>
      <name val="Tahoma"/>
      <family val="2"/>
    </font>
    <font>
      <u val="single"/>
      <sz val="10"/>
      <color indexed="12"/>
      <name val="Arial"/>
      <family val="2"/>
    </font>
    <font>
      <u val="single"/>
      <sz val="10"/>
      <color indexed="36"/>
      <name val="Arial"/>
      <family val="2"/>
    </font>
    <font>
      <sz val="9"/>
      <name val="Tahoma"/>
      <family val="2"/>
    </font>
    <font>
      <b/>
      <sz val="9"/>
      <name val="Tahoma"/>
      <family val="2"/>
    </font>
    <font>
      <sz val="9"/>
      <name val="Arial"/>
      <family val="2"/>
    </font>
    <font>
      <b/>
      <sz val="9"/>
      <color indexed="10"/>
      <name val="Tahoma"/>
      <family val="2"/>
    </font>
    <font>
      <sz val="16"/>
      <name val="Tahoma"/>
      <family val="2"/>
    </font>
    <font>
      <sz val="11"/>
      <color indexed="8"/>
      <name val="Flip the Switch"/>
      <family val="2"/>
    </font>
    <font>
      <sz val="11"/>
      <color indexed="9"/>
      <name val="Flip the Switch"/>
      <family val="2"/>
    </font>
    <font>
      <sz val="11"/>
      <color indexed="20"/>
      <name val="Flip the Switch"/>
      <family val="2"/>
    </font>
    <font>
      <b/>
      <sz val="11"/>
      <color indexed="52"/>
      <name val="Flip the Switch"/>
      <family val="2"/>
    </font>
    <font>
      <b/>
      <sz val="11"/>
      <color indexed="9"/>
      <name val="Flip the Switch"/>
      <family val="2"/>
    </font>
    <font>
      <i/>
      <sz val="11"/>
      <color indexed="23"/>
      <name val="Flip the Switch"/>
      <family val="2"/>
    </font>
    <font>
      <sz val="11"/>
      <color indexed="17"/>
      <name val="Flip the Switch"/>
      <family val="2"/>
    </font>
    <font>
      <b/>
      <sz val="15"/>
      <color indexed="56"/>
      <name val="Flip the Switch"/>
      <family val="2"/>
    </font>
    <font>
      <b/>
      <sz val="13"/>
      <color indexed="56"/>
      <name val="Flip the Switch"/>
      <family val="2"/>
    </font>
    <font>
      <b/>
      <sz val="11"/>
      <color indexed="56"/>
      <name val="Flip the Switch"/>
      <family val="2"/>
    </font>
    <font>
      <sz val="11"/>
      <color indexed="62"/>
      <name val="Flip the Switch"/>
      <family val="2"/>
    </font>
    <font>
      <sz val="11"/>
      <color indexed="52"/>
      <name val="Flip the Switch"/>
      <family val="2"/>
    </font>
    <font>
      <sz val="11"/>
      <color indexed="60"/>
      <name val="Flip the Switch"/>
      <family val="2"/>
    </font>
    <font>
      <b/>
      <sz val="11"/>
      <color indexed="63"/>
      <name val="Flip the Switch"/>
      <family val="2"/>
    </font>
    <font>
      <b/>
      <sz val="18"/>
      <color indexed="56"/>
      <name val="Cambria"/>
      <family val="2"/>
    </font>
    <font>
      <b/>
      <sz val="11"/>
      <color indexed="8"/>
      <name val="Flip the Switch"/>
      <family val="2"/>
    </font>
    <font>
      <sz val="11"/>
      <color indexed="10"/>
      <name val="Flip the Switch"/>
      <family val="2"/>
    </font>
    <font>
      <sz val="9"/>
      <color indexed="9"/>
      <name val="Tahoma"/>
      <family val="2"/>
    </font>
    <font>
      <b/>
      <sz val="9"/>
      <color indexed="9"/>
      <name val="Tahoma"/>
      <family val="2"/>
    </font>
    <font>
      <sz val="9"/>
      <color indexed="9"/>
      <name val="Arial"/>
      <family val="2"/>
    </font>
    <font>
      <sz val="11"/>
      <color indexed="8"/>
      <name val="Calibri"/>
      <family val="0"/>
    </font>
    <font>
      <sz val="11"/>
      <color theme="1"/>
      <name val="Flip the Switch"/>
      <family val="2"/>
    </font>
    <font>
      <sz val="11"/>
      <color theme="0"/>
      <name val="Flip the Switch"/>
      <family val="2"/>
    </font>
    <font>
      <sz val="11"/>
      <color rgb="FF9C0006"/>
      <name val="Flip the Switch"/>
      <family val="2"/>
    </font>
    <font>
      <b/>
      <sz val="11"/>
      <color rgb="FFFA7D00"/>
      <name val="Flip the Switch"/>
      <family val="2"/>
    </font>
    <font>
      <b/>
      <sz val="11"/>
      <color theme="0"/>
      <name val="Flip the Switch"/>
      <family val="2"/>
    </font>
    <font>
      <i/>
      <sz val="11"/>
      <color rgb="FF7F7F7F"/>
      <name val="Flip the Switch"/>
      <family val="2"/>
    </font>
    <font>
      <sz val="11"/>
      <color rgb="FF006100"/>
      <name val="Flip the Switch"/>
      <family val="2"/>
    </font>
    <font>
      <b/>
      <sz val="15"/>
      <color theme="3"/>
      <name val="Flip the Switch"/>
      <family val="2"/>
    </font>
    <font>
      <b/>
      <sz val="13"/>
      <color theme="3"/>
      <name val="Flip the Switch"/>
      <family val="2"/>
    </font>
    <font>
      <b/>
      <sz val="11"/>
      <color theme="3"/>
      <name val="Flip the Switch"/>
      <family val="2"/>
    </font>
    <font>
      <sz val="11"/>
      <color rgb="FF3F3F76"/>
      <name val="Flip the Switch"/>
      <family val="2"/>
    </font>
    <font>
      <sz val="11"/>
      <color rgb="FFFA7D00"/>
      <name val="Flip the Switch"/>
      <family val="2"/>
    </font>
    <font>
      <sz val="11"/>
      <color rgb="FF9C6500"/>
      <name val="Flip the Switch"/>
      <family val="2"/>
    </font>
    <font>
      <b/>
      <sz val="11"/>
      <color rgb="FF3F3F3F"/>
      <name val="Flip the Switch"/>
      <family val="2"/>
    </font>
    <font>
      <b/>
      <sz val="18"/>
      <color theme="3"/>
      <name val="Cambria"/>
      <family val="2"/>
    </font>
    <font>
      <b/>
      <sz val="11"/>
      <color theme="1"/>
      <name val="Flip the Switch"/>
      <family val="2"/>
    </font>
    <font>
      <sz val="11"/>
      <color rgb="FFFF0000"/>
      <name val="Flip the Switch"/>
      <family val="2"/>
    </font>
    <font>
      <sz val="9"/>
      <color theme="0"/>
      <name val="Tahoma"/>
      <family val="2"/>
    </font>
    <font>
      <b/>
      <sz val="9"/>
      <color theme="0"/>
      <name val="Tahoma"/>
      <family val="2"/>
    </font>
    <font>
      <sz val="9"/>
      <color theme="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FD3F3"/>
        <bgColor indexed="64"/>
      </patternFill>
    </fill>
    <fill>
      <patternFill patternType="solid">
        <fgColor rgb="FF105782"/>
        <bgColor indexed="64"/>
      </patternFill>
    </fill>
    <fill>
      <patternFill patternType="solid">
        <fgColor rgb="FFFFD4CD"/>
        <bgColor indexed="64"/>
      </patternFill>
    </fill>
    <fill>
      <patternFill patternType="solid">
        <fgColor rgb="FFFF9685"/>
        <bgColor indexed="64"/>
      </patternFill>
    </fill>
    <fill>
      <patternFill patternType="solid">
        <fgColor rgb="FFFF684F"/>
        <bgColor indexed="64"/>
      </patternFill>
    </fill>
    <fill>
      <patternFill patternType="solid">
        <fgColor rgb="FFFF300D"/>
        <bgColor indexed="64"/>
      </patternFill>
    </fill>
    <fill>
      <patternFill patternType="solid">
        <fgColor rgb="FFEA2100"/>
        <bgColor indexed="64"/>
      </patternFill>
    </fill>
    <fill>
      <patternFill patternType="solid">
        <fgColor theme="0"/>
        <bgColor indexed="64"/>
      </patternFill>
    </fill>
    <fill>
      <patternFill patternType="solid">
        <fgColor rgb="FFEAEAEA"/>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9">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center"/>
    </xf>
    <xf numFmtId="0" fontId="6" fillId="0" borderId="0" xfId="0" applyFont="1" applyBorder="1" applyAlignment="1">
      <alignment/>
    </xf>
    <xf numFmtId="0" fontId="6" fillId="0" borderId="0" xfId="0" applyFont="1" applyAlignment="1">
      <alignment/>
    </xf>
    <xf numFmtId="0" fontId="7" fillId="0" borderId="0" xfId="0" applyFont="1" applyBorder="1" applyAlignment="1">
      <alignment horizontal="right"/>
    </xf>
    <xf numFmtId="0" fontId="9" fillId="0" borderId="0" xfId="0" applyFont="1" applyBorder="1" applyAlignment="1">
      <alignment horizontal="center"/>
    </xf>
    <xf numFmtId="0" fontId="6" fillId="0" borderId="10" xfId="0" applyFont="1" applyBorder="1" applyAlignment="1" quotePrefix="1">
      <alignment horizontal="center"/>
    </xf>
    <xf numFmtId="1" fontId="6" fillId="0" borderId="10" xfId="0" applyNumberFormat="1" applyFont="1" applyBorder="1" applyAlignment="1">
      <alignment horizontal="center"/>
    </xf>
    <xf numFmtId="0" fontId="6" fillId="0" borderId="0" xfId="0" applyFont="1" applyAlignment="1">
      <alignment horizontal="center"/>
    </xf>
    <xf numFmtId="0" fontId="6" fillId="0" borderId="0" xfId="0" applyFont="1" applyBorder="1" applyAlignment="1">
      <alignment horizontal="right"/>
    </xf>
    <xf numFmtId="0" fontId="6" fillId="0" borderId="0" xfId="0" applyFont="1" applyAlignment="1">
      <alignment horizontal="right"/>
    </xf>
    <xf numFmtId="0" fontId="6" fillId="0" borderId="11" xfId="0" applyFont="1" applyBorder="1" applyAlignment="1">
      <alignment/>
    </xf>
    <xf numFmtId="0" fontId="6" fillId="0" borderId="11" xfId="0" applyFont="1" applyBorder="1" applyAlignment="1">
      <alignment horizontal="right"/>
    </xf>
    <xf numFmtId="0" fontId="6" fillId="0" borderId="0" xfId="0" applyFont="1" applyFill="1" applyAlignment="1">
      <alignment/>
    </xf>
    <xf numFmtId="0" fontId="49" fillId="0" borderId="0" xfId="0" applyFont="1" applyFill="1" applyAlignment="1">
      <alignment/>
    </xf>
    <xf numFmtId="0" fontId="6" fillId="0" borderId="10" xfId="0" applyFont="1" applyBorder="1" applyAlignment="1">
      <alignment horizontal="center"/>
    </xf>
    <xf numFmtId="14" fontId="6" fillId="33" borderId="12" xfId="0" applyNumberFormat="1" applyFont="1" applyFill="1" applyBorder="1" applyAlignment="1">
      <alignment horizontal="center"/>
    </xf>
    <xf numFmtId="0" fontId="6" fillId="0" borderId="11" xfId="0" applyFont="1" applyBorder="1" applyAlignment="1">
      <alignment horizontal="center"/>
    </xf>
    <xf numFmtId="0" fontId="10" fillId="0" borderId="11" xfId="0" applyFont="1" applyBorder="1" applyAlignment="1">
      <alignment horizontal="left"/>
    </xf>
    <xf numFmtId="0" fontId="6" fillId="0" borderId="11" xfId="0" applyFont="1" applyFill="1" applyBorder="1" applyAlignment="1">
      <alignment/>
    </xf>
    <xf numFmtId="0" fontId="6" fillId="0" borderId="0" xfId="0" applyFont="1" applyFill="1" applyBorder="1" applyAlignment="1">
      <alignment/>
    </xf>
    <xf numFmtId="0" fontId="50" fillId="34" borderId="10" xfId="0" applyFont="1" applyFill="1" applyBorder="1" applyAlignment="1">
      <alignment horizontal="center"/>
    </xf>
    <xf numFmtId="0" fontId="6" fillId="35" borderId="10" xfId="0" applyFont="1" applyFill="1" applyBorder="1" applyAlignment="1">
      <alignment horizontal="center"/>
    </xf>
    <xf numFmtId="0" fontId="6" fillId="35" borderId="10" xfId="0" applyFont="1" applyFill="1" applyBorder="1" applyAlignment="1">
      <alignment horizontal="right"/>
    </xf>
    <xf numFmtId="0" fontId="6" fillId="36" borderId="10" xfId="0" applyFont="1" applyFill="1" applyBorder="1" applyAlignment="1">
      <alignment horizontal="center"/>
    </xf>
    <xf numFmtId="0" fontId="6" fillId="36" borderId="10" xfId="0" applyFont="1" applyFill="1" applyBorder="1" applyAlignment="1">
      <alignment horizontal="right"/>
    </xf>
    <xf numFmtId="0" fontId="6" fillId="37" borderId="10" xfId="0" applyFont="1" applyFill="1" applyBorder="1" applyAlignment="1">
      <alignment horizontal="center"/>
    </xf>
    <xf numFmtId="0" fontId="6" fillId="37" borderId="10" xfId="0" applyFont="1" applyFill="1" applyBorder="1" applyAlignment="1">
      <alignment horizontal="right"/>
    </xf>
    <xf numFmtId="0" fontId="6" fillId="38" borderId="10" xfId="0" applyFont="1" applyFill="1" applyBorder="1" applyAlignment="1">
      <alignment horizontal="center"/>
    </xf>
    <xf numFmtId="0" fontId="6" fillId="38" borderId="10" xfId="0" applyFont="1" applyFill="1" applyBorder="1" applyAlignment="1">
      <alignment horizontal="right"/>
    </xf>
    <xf numFmtId="0" fontId="6" fillId="39" borderId="10" xfId="0" applyFont="1" applyFill="1" applyBorder="1" applyAlignment="1">
      <alignment horizontal="center"/>
    </xf>
    <xf numFmtId="0" fontId="6" fillId="39" borderId="10" xfId="0" applyFont="1" applyFill="1" applyBorder="1" applyAlignment="1">
      <alignment horizontal="right"/>
    </xf>
    <xf numFmtId="1" fontId="6" fillId="33" borderId="12" xfId="0" applyNumberFormat="1"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40" borderId="0" xfId="0" applyFont="1" applyFill="1" applyBorder="1" applyAlignment="1">
      <alignment horizontal="center"/>
    </xf>
    <xf numFmtId="14" fontId="7" fillId="33" borderId="13" xfId="0" applyNumberFormat="1" applyFont="1" applyFill="1" applyBorder="1" applyAlignment="1">
      <alignment horizontal="center"/>
    </xf>
    <xf numFmtId="1" fontId="7" fillId="33" borderId="12" xfId="0" applyNumberFormat="1" applyFont="1" applyFill="1" applyBorder="1" applyAlignment="1">
      <alignment horizontal="center"/>
    </xf>
    <xf numFmtId="0" fontId="6" fillId="41" borderId="12" xfId="0" applyFont="1" applyFill="1" applyBorder="1" applyAlignment="1">
      <alignment horizontal="center"/>
    </xf>
    <xf numFmtId="1" fontId="7" fillId="33" borderId="14" xfId="0" applyNumberFormat="1" applyFont="1" applyFill="1" applyBorder="1" applyAlignment="1">
      <alignment horizontal="center"/>
    </xf>
    <xf numFmtId="1" fontId="6" fillId="33" borderId="14" xfId="0" applyNumberFormat="1" applyFont="1" applyFill="1" applyBorder="1" applyAlignment="1">
      <alignment horizontal="center"/>
    </xf>
    <xf numFmtId="0" fontId="50" fillId="34" borderId="14" xfId="0" applyFont="1" applyFill="1" applyBorder="1" applyAlignment="1">
      <alignment horizontal="center"/>
    </xf>
    <xf numFmtId="0" fontId="51" fillId="34" borderId="14" xfId="0" applyFont="1" applyFill="1" applyBorder="1" applyAlignment="1">
      <alignment horizontal="center"/>
    </xf>
    <xf numFmtId="0" fontId="6" fillId="32" borderId="12" xfId="0" applyFont="1" applyFill="1" applyBorder="1" applyAlignment="1">
      <alignment horizontal="right"/>
    </xf>
    <xf numFmtId="0" fontId="8" fillId="32" borderId="12" xfId="0" applyFont="1" applyFill="1" applyBorder="1" applyAlignment="1">
      <alignment horizontal="right"/>
    </xf>
    <xf numFmtId="0" fontId="6" fillId="32" borderId="10" xfId="0" applyFont="1" applyFill="1" applyBorder="1" applyAlignment="1">
      <alignment horizontal="right"/>
    </xf>
    <xf numFmtId="0" fontId="8" fillId="32" borderId="10" xfId="0" applyFont="1" applyFill="1" applyBorder="1" applyAlignment="1">
      <alignment horizontal="right"/>
    </xf>
    <xf numFmtId="0" fontId="6" fillId="32" borderId="14" xfId="0" applyFont="1" applyFill="1" applyBorder="1" applyAlignment="1">
      <alignment horizontal="right"/>
    </xf>
    <xf numFmtId="0" fontId="8" fillId="32" borderId="14" xfId="0" applyFont="1" applyFill="1" applyBorder="1" applyAlignment="1">
      <alignment horizontal="right"/>
    </xf>
    <xf numFmtId="0" fontId="6" fillId="41" borderId="12" xfId="0" applyFont="1" applyFill="1" applyBorder="1" applyAlignment="1">
      <alignment horizontal="right"/>
    </xf>
    <xf numFmtId="0" fontId="8" fillId="41" borderId="12" xfId="0" applyFont="1" applyFill="1" applyBorder="1" applyAlignment="1">
      <alignment horizontal="right"/>
    </xf>
    <xf numFmtId="0" fontId="50" fillId="34" borderId="15" xfId="0" applyFont="1" applyFill="1" applyBorder="1" applyAlignment="1">
      <alignment horizontal="center"/>
    </xf>
    <xf numFmtId="0" fontId="50" fillId="34" borderId="16" xfId="0" applyFont="1" applyFill="1" applyBorder="1" applyAlignment="1">
      <alignment horizontal="center"/>
    </xf>
    <xf numFmtId="0" fontId="50" fillId="34" borderId="17" xfId="0" applyFont="1" applyFill="1" applyBorder="1" applyAlignment="1">
      <alignment horizontal="center"/>
    </xf>
    <xf numFmtId="0" fontId="6" fillId="41" borderId="18" xfId="0" applyFont="1" applyFill="1" applyBorder="1" applyAlignment="1">
      <alignment horizontal="right"/>
    </xf>
    <xf numFmtId="0" fontId="6" fillId="41" borderId="19" xfId="0"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2</xdr:row>
      <xdr:rowOff>85725</xdr:rowOff>
    </xdr:from>
    <xdr:to>
      <xdr:col>5</xdr:col>
      <xdr:colOff>695325</xdr:colOff>
      <xdr:row>6</xdr:row>
      <xdr:rowOff>123825</xdr:rowOff>
    </xdr:to>
    <xdr:sp>
      <xdr:nvSpPr>
        <xdr:cNvPr id="1" name="Left Arrow 1"/>
        <xdr:cNvSpPr>
          <a:spLocks/>
        </xdr:cNvSpPr>
      </xdr:nvSpPr>
      <xdr:spPr>
        <a:xfrm>
          <a:off x="3305175" y="342900"/>
          <a:ext cx="2409825" cy="628650"/>
        </a:xfrm>
        <a:prstGeom prst="leftArrow">
          <a:avLst>
            <a:gd name="adj" fmla="val -36120"/>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Ente</a:t>
          </a:r>
          <a:r>
            <a:rPr lang="en-US" cap="none" sz="1100" b="0" i="0" u="none" baseline="0">
              <a:solidFill>
                <a:srgbClr val="000000"/>
              </a:solidFill>
            </a:rPr>
            <a:t>r Data in light blue cells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2:E49"/>
  <sheetViews>
    <sheetView tabSelected="1" view="pageLayout" workbookViewId="0" topLeftCell="A1">
      <selection activeCell="L22" sqref="L22"/>
    </sheetView>
  </sheetViews>
  <sheetFormatPr defaultColWidth="9.140625" defaultRowHeight="12.75"/>
  <cols>
    <col min="1" max="1" width="20.140625" style="2" bestFit="1" customWidth="1"/>
    <col min="2" max="2" width="17.28125" style="2" bestFit="1" customWidth="1"/>
    <col min="3" max="3" width="10.00390625" style="2" bestFit="1" customWidth="1"/>
    <col min="4" max="4" width="13.140625" style="2" customWidth="1"/>
    <col min="5" max="5" width="14.7109375" style="2" customWidth="1"/>
    <col min="6" max="6" width="12.28125" style="1" customWidth="1"/>
    <col min="7" max="16384" width="9.140625" style="1" customWidth="1"/>
  </cols>
  <sheetData>
    <row r="1" ht="10.5"/>
    <row r="2" spans="1:3" ht="9.75" customHeight="1">
      <c r="A2" s="3"/>
      <c r="C2" s="3"/>
    </row>
    <row r="3" spans="1:5" ht="12" thickBot="1">
      <c r="A3" s="44" t="s">
        <v>24</v>
      </c>
      <c r="B3" s="45"/>
      <c r="C3" s="45"/>
      <c r="D3" s="6"/>
      <c r="E3" s="6"/>
    </row>
    <row r="4" spans="1:5" ht="11.25">
      <c r="A4" s="46" t="s">
        <v>25</v>
      </c>
      <c r="B4" s="47"/>
      <c r="C4" s="39">
        <v>44562</v>
      </c>
      <c r="D4" s="7"/>
      <c r="E4" s="6"/>
    </row>
    <row r="5" spans="1:5" ht="11.25">
      <c r="A5" s="48" t="s">
        <v>27</v>
      </c>
      <c r="B5" s="49"/>
      <c r="C5" s="40">
        <v>185</v>
      </c>
      <c r="D5" s="8"/>
      <c r="E5" s="4"/>
    </row>
    <row r="6" spans="1:5" ht="12" thickBot="1">
      <c r="A6" s="50" t="s">
        <v>26</v>
      </c>
      <c r="B6" s="51"/>
      <c r="C6" s="42">
        <v>55</v>
      </c>
      <c r="D6" s="4"/>
      <c r="E6" s="4"/>
    </row>
    <row r="7" spans="1:5" ht="11.25">
      <c r="A7" s="52" t="s">
        <v>18</v>
      </c>
      <c r="B7" s="53"/>
      <c r="C7" s="41">
        <f>IF(OR(C5=0,C6=0)=TRUE,"--",+C5-C6)</f>
        <v>130</v>
      </c>
      <c r="D7" s="4"/>
      <c r="E7" s="4"/>
    </row>
    <row r="8" spans="1:5" ht="11.25">
      <c r="A8" s="4"/>
      <c r="B8" s="12"/>
      <c r="C8" s="4"/>
      <c r="D8" s="4"/>
      <c r="E8" s="5"/>
    </row>
    <row r="9" spans="1:5" ht="11.25">
      <c r="A9" s="24" t="s">
        <v>0</v>
      </c>
      <c r="B9" s="24" t="s">
        <v>1</v>
      </c>
      <c r="C9" s="24" t="s">
        <v>2</v>
      </c>
      <c r="D9" s="24" t="s">
        <v>3</v>
      </c>
      <c r="E9" s="24" t="s">
        <v>4</v>
      </c>
    </row>
    <row r="10" spans="1:5" ht="11.25">
      <c r="A10" s="25" t="s">
        <v>5</v>
      </c>
      <c r="B10" s="26" t="s">
        <v>6</v>
      </c>
      <c r="C10" s="18" t="s">
        <v>28</v>
      </c>
      <c r="D10" s="10">
        <f>IF(OR(C5=0,C6=0)=TRUE,"",(+C7*0.55)+C6-2)</f>
        <v>124.5</v>
      </c>
      <c r="E10" s="10">
        <f>IF(OR(C5=0,C6=0)=TRUE,"",(+C7*0.64)+C6+2)</f>
        <v>140.2</v>
      </c>
    </row>
    <row r="11" spans="1:5" ht="11.25">
      <c r="A11" s="27" t="s">
        <v>8</v>
      </c>
      <c r="B11" s="28" t="s">
        <v>9</v>
      </c>
      <c r="C11" s="18" t="s">
        <v>10</v>
      </c>
      <c r="D11" s="10">
        <f>IF(OR(C5=0,C6=0)=TRUE,"",(+C7*0.65)+C6-2)</f>
        <v>137.5</v>
      </c>
      <c r="E11" s="10">
        <f>IF(OR(C5=0,C6=0)=TRUE,"",(+C7*0.74)+C6+2)</f>
        <v>153.2</v>
      </c>
    </row>
    <row r="12" spans="1:5" ht="11.25">
      <c r="A12" s="29" t="s">
        <v>11</v>
      </c>
      <c r="B12" s="30" t="s">
        <v>12</v>
      </c>
      <c r="C12" s="18" t="s">
        <v>13</v>
      </c>
      <c r="D12" s="10">
        <f>IF(OR(C5=0,C6=0)=TRUE,"",(+C7*0.75)+C6-2)</f>
        <v>150.5</v>
      </c>
      <c r="E12" s="10">
        <f>IF(OR(C5=0,C6=0)=TRUE,"",(+C7*0.84)+C6+2)</f>
        <v>166.2</v>
      </c>
    </row>
    <row r="13" spans="1:5" ht="11.25">
      <c r="A13" s="31" t="s">
        <v>14</v>
      </c>
      <c r="B13" s="32" t="s">
        <v>15</v>
      </c>
      <c r="C13" s="9" t="s">
        <v>29</v>
      </c>
      <c r="D13" s="10">
        <f>IF(OR(C5=0,C6=0)=TRUE,"",(+C7*0.85)+C6-2)</f>
        <v>163.5</v>
      </c>
      <c r="E13" s="10">
        <f>IF(OR(C5=0,C6=0)=TRUE,"",(+C7*0.92)+C6+2)</f>
        <v>176.60000000000002</v>
      </c>
    </row>
    <row r="14" spans="1:5" ht="11.25">
      <c r="A14" s="33" t="s">
        <v>16</v>
      </c>
      <c r="B14" s="34" t="s">
        <v>17</v>
      </c>
      <c r="C14" s="18" t="s">
        <v>30</v>
      </c>
      <c r="D14" s="10">
        <f>IF(OR(C5=0,C6=0)=TRUE,"",(+C7*0.93)+C6-2)</f>
        <v>173.9</v>
      </c>
      <c r="E14" s="10">
        <f>IF(OR(C5=0,C6=0)=TRUE,"",(+C7*0.98)+C6+2)</f>
        <v>184.39999999999998</v>
      </c>
    </row>
    <row r="15" spans="1:5" ht="11.25">
      <c r="A15" s="4"/>
      <c r="B15" s="12"/>
      <c r="C15" s="4"/>
      <c r="D15" s="4"/>
      <c r="E15" s="5"/>
    </row>
    <row r="16" spans="1:5" ht="11.25">
      <c r="A16" s="4"/>
      <c r="B16" s="12"/>
      <c r="C16" s="4"/>
      <c r="D16" s="4"/>
      <c r="E16" s="5"/>
    </row>
    <row r="17" ht="11.25">
      <c r="A17" s="25" t="s">
        <v>32</v>
      </c>
    </row>
    <row r="18" ht="10.5">
      <c r="A18" s="36" t="s">
        <v>19</v>
      </c>
    </row>
    <row r="19" ht="10.5">
      <c r="A19" s="36" t="s">
        <v>20</v>
      </c>
    </row>
    <row r="20" ht="10.5">
      <c r="A20" s="36" t="s">
        <v>21</v>
      </c>
    </row>
    <row r="21" ht="10.5">
      <c r="A21" s="36" t="s">
        <v>22</v>
      </c>
    </row>
    <row r="22" ht="10.5">
      <c r="A22" s="36" t="s">
        <v>23</v>
      </c>
    </row>
    <row r="23" ht="10.5">
      <c r="A23" s="36"/>
    </row>
    <row r="24" ht="11.25">
      <c r="A24" s="27" t="s">
        <v>33</v>
      </c>
    </row>
    <row r="25" ht="10.5">
      <c r="A25" s="36" t="s">
        <v>19</v>
      </c>
    </row>
    <row r="26" ht="5.25" customHeight="1">
      <c r="A26" s="36"/>
    </row>
    <row r="27" ht="10.5">
      <c r="A27" s="36" t="s">
        <v>20</v>
      </c>
    </row>
    <row r="28" ht="10.5">
      <c r="A28" s="36" t="s">
        <v>21</v>
      </c>
    </row>
    <row r="29" ht="10.5">
      <c r="A29" s="36" t="s">
        <v>22</v>
      </c>
    </row>
    <row r="30" ht="10.5">
      <c r="A30" s="36" t="s">
        <v>23</v>
      </c>
    </row>
    <row r="31" ht="10.5">
      <c r="A31" s="37"/>
    </row>
    <row r="32" ht="11.25">
      <c r="A32" s="29" t="s">
        <v>34</v>
      </c>
    </row>
    <row r="33" ht="10.5">
      <c r="A33" s="36" t="s">
        <v>19</v>
      </c>
    </row>
    <row r="34" ht="4.5" customHeight="1">
      <c r="A34" s="36"/>
    </row>
    <row r="35" ht="10.5">
      <c r="A35" s="36" t="s">
        <v>20</v>
      </c>
    </row>
    <row r="36" ht="10.5">
      <c r="A36" s="36" t="s">
        <v>21</v>
      </c>
    </row>
    <row r="37" ht="10.5">
      <c r="A37" s="36" t="s">
        <v>22</v>
      </c>
    </row>
    <row r="38" ht="10.5">
      <c r="A38" s="36"/>
    </row>
    <row r="39" ht="11.25">
      <c r="A39" s="31" t="s">
        <v>35</v>
      </c>
    </row>
    <row r="40" ht="10.5">
      <c r="A40" s="36" t="s">
        <v>19</v>
      </c>
    </row>
    <row r="41" ht="3.75" customHeight="1">
      <c r="A41" s="36"/>
    </row>
    <row r="42" ht="10.5">
      <c r="A42" s="36" t="s">
        <v>21</v>
      </c>
    </row>
    <row r="43" ht="10.5">
      <c r="A43" s="36" t="s">
        <v>22</v>
      </c>
    </row>
    <row r="44" ht="10.5">
      <c r="A44" s="38"/>
    </row>
    <row r="45" ht="11.25">
      <c r="A45" s="33" t="s">
        <v>36</v>
      </c>
    </row>
    <row r="46" ht="10.5">
      <c r="A46" s="36" t="s">
        <v>19</v>
      </c>
    </row>
    <row r="47" ht="4.5" customHeight="1">
      <c r="A47" s="36"/>
    </row>
    <row r="48" ht="10.5">
      <c r="A48" s="36" t="s">
        <v>21</v>
      </c>
    </row>
    <row r="49" ht="10.5">
      <c r="A49" s="36" t="s">
        <v>22</v>
      </c>
    </row>
  </sheetData>
  <sheetProtection/>
  <mergeCells count="5">
    <mergeCell ref="A3:C3"/>
    <mergeCell ref="A4:B4"/>
    <mergeCell ref="A5:B5"/>
    <mergeCell ref="A6:B6"/>
    <mergeCell ref="A7:B7"/>
  </mergeCells>
  <printOptions/>
  <pageMargins left="0.7" right="0.7" top="0.75" bottom="0.75" header="0.3" footer="0.3"/>
  <pageSetup cellComments="asDisplayed" fitToHeight="6" fitToWidth="1" horizontalDpi="600" verticalDpi="600" orientation="landscape" r:id="rId5"/>
  <headerFooter>
    <oddHeader>&amp;C&amp;G</oddHeader>
    <oddFooter>&amp;C5224 West State Road 46, Sanford, FL 32771 | 407.701.7586 | Robb@CoachRobb.com | www.CompleteRacingSolutions.com</oddFooter>
  </headerFooter>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2">
    <tabColor rgb="FFFFFFCC"/>
    <pageSetUpPr fitToPage="1"/>
  </sheetPr>
  <dimension ref="B3:R19"/>
  <sheetViews>
    <sheetView view="pageLayout" workbookViewId="0" topLeftCell="A1">
      <selection activeCell="O24" sqref="O24:O25"/>
    </sheetView>
  </sheetViews>
  <sheetFormatPr defaultColWidth="9.140625" defaultRowHeight="12.75"/>
  <cols>
    <col min="1" max="1" width="2.421875" style="6" customWidth="1"/>
    <col min="2" max="2" width="6.28125" style="11" customWidth="1"/>
    <col min="3" max="3" width="20.57421875" style="13" customWidth="1"/>
    <col min="4" max="4" width="10.8515625" style="11" customWidth="1"/>
    <col min="5" max="5" width="8.421875" style="11" customWidth="1"/>
    <col min="6" max="6" width="8.421875" style="6" customWidth="1"/>
    <col min="7" max="7" width="2.421875" style="16" customWidth="1"/>
    <col min="8" max="8" width="6.28125" style="6" customWidth="1"/>
    <col min="9" max="9" width="17.28125" style="6" bestFit="1" customWidth="1"/>
    <col min="10" max="10" width="10.8515625" style="6" customWidth="1"/>
    <col min="11" max="12" width="9.140625" style="6" customWidth="1"/>
    <col min="13" max="13" width="2.421875" style="16" customWidth="1"/>
    <col min="14" max="14" width="6.28125" style="6" customWidth="1"/>
    <col min="15" max="15" width="17.28125" style="6" bestFit="1" customWidth="1"/>
    <col min="16" max="16" width="10.8515625" style="6" customWidth="1"/>
    <col min="17" max="17" width="9.140625" style="6" customWidth="1"/>
    <col min="18" max="16384" width="9.140625" style="6" customWidth="1"/>
  </cols>
  <sheetData>
    <row r="3" spans="2:18" ht="20.25" thickBot="1">
      <c r="B3" s="21" t="s">
        <v>31</v>
      </c>
      <c r="C3" s="15"/>
      <c r="D3" s="20"/>
      <c r="E3" s="20"/>
      <c r="F3" s="14"/>
      <c r="G3" s="22"/>
      <c r="H3" s="14"/>
      <c r="I3" s="14"/>
      <c r="J3" s="14"/>
      <c r="K3" s="14"/>
      <c r="L3" s="14"/>
      <c r="M3" s="22"/>
      <c r="N3" s="14"/>
      <c r="O3" s="14"/>
      <c r="P3" s="14"/>
      <c r="Q3" s="14"/>
      <c r="R3" s="14"/>
    </row>
    <row r="4" spans="2:6" ht="11.25">
      <c r="B4" s="4"/>
      <c r="C4" s="12"/>
      <c r="D4" s="4"/>
      <c r="E4" s="4"/>
      <c r="F4" s="5"/>
    </row>
    <row r="5" spans="2:16" ht="12.75" thickBot="1">
      <c r="B5" s="44" t="s">
        <v>38</v>
      </c>
      <c r="C5" s="45"/>
      <c r="D5" s="45"/>
      <c r="E5" s="6"/>
      <c r="H5" s="54" t="s">
        <v>39</v>
      </c>
      <c r="I5" s="55"/>
      <c r="J5" s="56"/>
      <c r="N5" s="44" t="s">
        <v>40</v>
      </c>
      <c r="O5" s="45"/>
      <c r="P5" s="45"/>
    </row>
    <row r="6" spans="2:17" ht="12">
      <c r="B6" s="46" t="s">
        <v>25</v>
      </c>
      <c r="C6" s="47"/>
      <c r="D6" s="19"/>
      <c r="E6" s="7"/>
      <c r="H6" s="46" t="s">
        <v>25</v>
      </c>
      <c r="I6" s="47"/>
      <c r="J6" s="19" t="s">
        <v>37</v>
      </c>
      <c r="K6" s="7"/>
      <c r="N6" s="46" t="s">
        <v>25</v>
      </c>
      <c r="O6" s="47"/>
      <c r="P6" s="19"/>
      <c r="Q6" s="7"/>
    </row>
    <row r="7" spans="2:18" ht="12">
      <c r="B7" s="48" t="s">
        <v>27</v>
      </c>
      <c r="C7" s="49"/>
      <c r="D7" s="35">
        <v>0</v>
      </c>
      <c r="E7" s="8"/>
      <c r="F7" s="4"/>
      <c r="H7" s="48" t="s">
        <v>27</v>
      </c>
      <c r="I7" s="49"/>
      <c r="J7" s="35">
        <v>0</v>
      </c>
      <c r="K7" s="8"/>
      <c r="L7" s="4"/>
      <c r="N7" s="48" t="s">
        <v>27</v>
      </c>
      <c r="O7" s="49"/>
      <c r="P7" s="35">
        <v>0</v>
      </c>
      <c r="Q7" s="8"/>
      <c r="R7" s="4"/>
    </row>
    <row r="8" spans="2:18" ht="12.75" thickBot="1">
      <c r="B8" s="50" t="s">
        <v>26</v>
      </c>
      <c r="C8" s="51"/>
      <c r="D8" s="43">
        <v>0</v>
      </c>
      <c r="E8" s="4"/>
      <c r="F8" s="4"/>
      <c r="H8" s="50" t="s">
        <v>26</v>
      </c>
      <c r="I8" s="51"/>
      <c r="J8" s="43">
        <v>0</v>
      </c>
      <c r="K8" s="4"/>
      <c r="L8" s="4"/>
      <c r="N8" s="50" t="s">
        <v>26</v>
      </c>
      <c r="O8" s="51"/>
      <c r="P8" s="43">
        <v>0</v>
      </c>
      <c r="Q8" s="4"/>
      <c r="R8" s="4"/>
    </row>
    <row r="9" spans="2:18" ht="11.25">
      <c r="B9" s="57" t="s">
        <v>18</v>
      </c>
      <c r="C9" s="58"/>
      <c r="D9" s="41">
        <f>IF(OR(D7=0,D8=0)=TRUE,"",+D7-D8)</f>
      </c>
      <c r="E9" s="4"/>
      <c r="F9" s="4"/>
      <c r="H9" s="57" t="s">
        <v>18</v>
      </c>
      <c r="I9" s="58"/>
      <c r="J9" s="41">
        <f>IF(OR(J7=0,J8=0)=TRUE,"",+J7-J8)</f>
      </c>
      <c r="K9" s="4"/>
      <c r="L9" s="4"/>
      <c r="N9" s="57" t="s">
        <v>18</v>
      </c>
      <c r="O9" s="58"/>
      <c r="P9" s="41">
        <f>IF(OR(P7=0,P8=0)=TRUE,"",+P7-P8)</f>
      </c>
      <c r="Q9" s="4"/>
      <c r="R9" s="4"/>
    </row>
    <row r="10" spans="2:18" ht="11.25">
      <c r="B10" s="4"/>
      <c r="C10" s="12"/>
      <c r="D10" s="4"/>
      <c r="E10" s="4"/>
      <c r="F10" s="5"/>
      <c r="H10" s="4"/>
      <c r="I10" s="12"/>
      <c r="J10" s="4"/>
      <c r="K10" s="4"/>
      <c r="L10" s="5"/>
      <c r="N10" s="4"/>
      <c r="O10" s="12"/>
      <c r="P10" s="4"/>
      <c r="Q10" s="4"/>
      <c r="R10" s="5"/>
    </row>
    <row r="11" spans="2:18" ht="11.25">
      <c r="B11" s="24" t="s">
        <v>0</v>
      </c>
      <c r="C11" s="24" t="s">
        <v>1</v>
      </c>
      <c r="D11" s="24" t="s">
        <v>2</v>
      </c>
      <c r="E11" s="24" t="s">
        <v>3</v>
      </c>
      <c r="F11" s="24" t="s">
        <v>4</v>
      </c>
      <c r="G11" s="17"/>
      <c r="H11" s="24" t="s">
        <v>0</v>
      </c>
      <c r="I11" s="24" t="s">
        <v>1</v>
      </c>
      <c r="J11" s="24" t="s">
        <v>2</v>
      </c>
      <c r="K11" s="24" t="s">
        <v>3</v>
      </c>
      <c r="L11" s="24" t="s">
        <v>4</v>
      </c>
      <c r="M11" s="17"/>
      <c r="N11" s="24" t="s">
        <v>0</v>
      </c>
      <c r="O11" s="24" t="s">
        <v>1</v>
      </c>
      <c r="P11" s="24" t="s">
        <v>2</v>
      </c>
      <c r="Q11" s="24" t="s">
        <v>3</v>
      </c>
      <c r="R11" s="24" t="s">
        <v>4</v>
      </c>
    </row>
    <row r="12" spans="2:18" ht="11.25">
      <c r="B12" s="25" t="s">
        <v>5</v>
      </c>
      <c r="C12" s="26" t="s">
        <v>6</v>
      </c>
      <c r="D12" s="18" t="s">
        <v>28</v>
      </c>
      <c r="E12" s="10">
        <f>IF(OR(D7=0,D8=0)=TRUE,"",(+D9*0.55)+D8-2)</f>
      </c>
      <c r="F12" s="10">
        <f>IF(OR(D7=0,D8=0)=TRUE,"",(+D9*0.64)+D8+2)</f>
      </c>
      <c r="H12" s="25" t="s">
        <v>5</v>
      </c>
      <c r="I12" s="26" t="s">
        <v>6</v>
      </c>
      <c r="J12" s="18" t="s">
        <v>28</v>
      </c>
      <c r="K12" s="10">
        <f>IF(OR(J7=0,J8=0)=TRUE,"",(+J9*0.55)+J8-2)</f>
      </c>
      <c r="L12" s="10">
        <f>IF(OR(J7=0,J8=0)=TRUE,"",(+J9*0.64)+J8+2)</f>
      </c>
      <c r="N12" s="25" t="s">
        <v>5</v>
      </c>
      <c r="O12" s="26" t="s">
        <v>6</v>
      </c>
      <c r="P12" s="9" t="s">
        <v>7</v>
      </c>
      <c r="Q12" s="10">
        <f>IF(OR(P7=0,P8=0)=TRUE,"",(+P9*0.55)+P8-2)</f>
      </c>
      <c r="R12" s="10">
        <f>IF(OR(P7=0,P8=0)=TRUE,"",(+P9*0.64)+P8+2)</f>
      </c>
    </row>
    <row r="13" spans="2:18" ht="11.25">
      <c r="B13" s="27" t="s">
        <v>8</v>
      </c>
      <c r="C13" s="28" t="s">
        <v>9</v>
      </c>
      <c r="D13" s="18" t="s">
        <v>10</v>
      </c>
      <c r="E13" s="10">
        <f>IF(OR(D7=0,D8=0)=TRUE,"",(+D9*0.65)+D8-2)</f>
      </c>
      <c r="F13" s="10">
        <f>IF(OR(D7=0,D8=0)=TRUE,"",(+D9*0.74)+D8+2)</f>
      </c>
      <c r="H13" s="27" t="s">
        <v>8</v>
      </c>
      <c r="I13" s="28" t="s">
        <v>9</v>
      </c>
      <c r="J13" s="9" t="s">
        <v>10</v>
      </c>
      <c r="K13" s="10">
        <f>IF(OR(J7=0,J8=0)=TRUE,"",(+J9*0.65)+J8-2)</f>
      </c>
      <c r="L13" s="10">
        <f>IF(OR(J7=0,J8=0)=TRUE,"",(+J9*0.74)+J8+2)</f>
      </c>
      <c r="N13" s="27" t="s">
        <v>8</v>
      </c>
      <c r="O13" s="28" t="s">
        <v>9</v>
      </c>
      <c r="P13" s="9" t="s">
        <v>10</v>
      </c>
      <c r="Q13" s="10">
        <f>IF(OR(P7=0,P8=0)=TRUE,"",(+P9*0.65)+P8-2)</f>
      </c>
      <c r="R13" s="10">
        <f>IF(OR(P7=0,P8=0)=TRUE,"",(+P9*0.74)+P8+2)</f>
      </c>
    </row>
    <row r="14" spans="2:18" ht="11.25">
      <c r="B14" s="29" t="s">
        <v>11</v>
      </c>
      <c r="C14" s="30" t="s">
        <v>12</v>
      </c>
      <c r="D14" s="18" t="s">
        <v>13</v>
      </c>
      <c r="E14" s="10">
        <f>IF(OR(D7=0,D8=0)=TRUE,"",(+D9*0.75)+D8-2)</f>
      </c>
      <c r="F14" s="10">
        <f>IF(OR(D7=0,D8=0)=TRUE,"",(+D9*0.84)+D8+2)</f>
      </c>
      <c r="H14" s="29" t="s">
        <v>11</v>
      </c>
      <c r="I14" s="30" t="s">
        <v>12</v>
      </c>
      <c r="J14" s="9" t="s">
        <v>13</v>
      </c>
      <c r="K14" s="10">
        <f>IF(OR(J7=0,J8=0)=TRUE,"",(+J9*0.75)+J8-2)</f>
      </c>
      <c r="L14" s="10">
        <f>IF(OR(J7=0,J8=0)=TRUE,"",(+J9*0.84)+J8+2)</f>
      </c>
      <c r="N14" s="29" t="s">
        <v>11</v>
      </c>
      <c r="O14" s="30" t="s">
        <v>12</v>
      </c>
      <c r="P14" s="9" t="s">
        <v>13</v>
      </c>
      <c r="Q14" s="10">
        <f>IF(OR(P7=0,P8=0)=TRUE,"",(+P9*0.75)+P8-2)</f>
      </c>
      <c r="R14" s="10">
        <f>IF(OR(P7=0,P8=0)=TRUE,"",(+P9*0.84)+P8+2)</f>
      </c>
    </row>
    <row r="15" spans="2:18" ht="11.25">
      <c r="B15" s="31" t="s">
        <v>14</v>
      </c>
      <c r="C15" s="32" t="s">
        <v>15</v>
      </c>
      <c r="D15" s="9" t="s">
        <v>29</v>
      </c>
      <c r="E15" s="10">
        <f>IF(OR(D7=0,D8=0)=TRUE,"",(+D9*0.85)+D8-2)</f>
      </c>
      <c r="F15" s="10">
        <f>IF(OR(D7=0,D8=0)=TRUE,"",(+D9*0.92)+D8+2)</f>
      </c>
      <c r="H15" s="31" t="s">
        <v>14</v>
      </c>
      <c r="I15" s="32" t="s">
        <v>15</v>
      </c>
      <c r="J15" s="9" t="s">
        <v>29</v>
      </c>
      <c r="K15" s="10">
        <f>IF(OR(J7=0,J8=0)=TRUE,"",(+J9*0.85)+J8-2)</f>
      </c>
      <c r="L15" s="10">
        <f>IF(OR(J7=0,J8=0)=TRUE,"",(+J9*0.92)+J8+2)</f>
      </c>
      <c r="N15" s="31" t="s">
        <v>14</v>
      </c>
      <c r="O15" s="32" t="s">
        <v>15</v>
      </c>
      <c r="P15" s="9" t="s">
        <v>29</v>
      </c>
      <c r="Q15" s="10">
        <f>IF(OR(P7=0,P8=0)=TRUE,"",(+P9*0.85)+P8-2)</f>
      </c>
      <c r="R15" s="10">
        <f>IF(OR(P7=0,P8=0)=TRUE,"",(+P9*0.92)+P8+2)</f>
      </c>
    </row>
    <row r="16" spans="2:18" ht="11.25">
      <c r="B16" s="33" t="s">
        <v>16</v>
      </c>
      <c r="C16" s="34" t="s">
        <v>17</v>
      </c>
      <c r="D16" s="18" t="s">
        <v>30</v>
      </c>
      <c r="E16" s="10">
        <f>IF(OR(D7=0,D8=0)=TRUE,"",(+D9*0.93)+D8-2)</f>
      </c>
      <c r="F16" s="10">
        <f>IF(OR(D7=0,D8=0)=TRUE,"",(+D9*0.98)+D8+2)</f>
      </c>
      <c r="H16" s="33" t="s">
        <v>16</v>
      </c>
      <c r="I16" s="34" t="s">
        <v>17</v>
      </c>
      <c r="J16" s="18" t="s">
        <v>30</v>
      </c>
      <c r="K16" s="10">
        <f>IF(OR(J7=0,J8=0)=TRUE,"",(+J9*0.93)+J8-2)</f>
      </c>
      <c r="L16" s="10">
        <f>IF(OR(J7=0,J8=0)=TRUE,"",(+J9*0.98)+J8+2)</f>
      </c>
      <c r="N16" s="33" t="s">
        <v>16</v>
      </c>
      <c r="O16" s="34" t="s">
        <v>17</v>
      </c>
      <c r="P16" s="18" t="s">
        <v>30</v>
      </c>
      <c r="Q16" s="10">
        <f>IF(OR(P7=0,P8=0)=TRUE,"",(+P9*0.93)+P8-2)</f>
      </c>
      <c r="R16" s="10">
        <f>IF(OR(P7=0,P8=0)=TRUE,"",(+P9*0.98)+P8+2)</f>
      </c>
    </row>
    <row r="17" spans="2:18" ht="11.25">
      <c r="B17" s="4"/>
      <c r="C17" s="12"/>
      <c r="D17" s="4"/>
      <c r="E17" s="4"/>
      <c r="F17" s="5"/>
      <c r="G17" s="23"/>
      <c r="H17" s="5"/>
      <c r="I17" s="5"/>
      <c r="J17" s="5"/>
      <c r="K17" s="4"/>
      <c r="L17" s="5"/>
      <c r="M17" s="23"/>
      <c r="N17" s="5"/>
      <c r="O17" s="5"/>
      <c r="P17" s="5"/>
      <c r="Q17" s="5"/>
      <c r="R17" s="5"/>
    </row>
    <row r="18" spans="2:18" ht="11.25">
      <c r="B18" s="5"/>
      <c r="C18" s="12"/>
      <c r="D18" s="5"/>
      <c r="E18" s="5"/>
      <c r="F18" s="5"/>
      <c r="G18" s="23"/>
      <c r="H18" s="5"/>
      <c r="I18" s="5"/>
      <c r="J18" s="5"/>
      <c r="K18" s="5"/>
      <c r="L18" s="5"/>
      <c r="M18" s="23"/>
      <c r="N18" s="5"/>
      <c r="O18" s="5"/>
      <c r="P18" s="5"/>
      <c r="Q18" s="5"/>
      <c r="R18" s="5"/>
    </row>
    <row r="19" spans="2:6" ht="11.25">
      <c r="B19" s="4"/>
      <c r="C19" s="12"/>
      <c r="D19" s="4"/>
      <c r="E19" s="4"/>
      <c r="F19" s="5"/>
    </row>
  </sheetData>
  <sheetProtection sheet="1"/>
  <protectedRanges>
    <protectedRange sqref="D6:D8 J6:J8 P6:P8" name="Range1"/>
  </protectedRanges>
  <mergeCells count="15">
    <mergeCell ref="N5:P5"/>
    <mergeCell ref="N6:O6"/>
    <mergeCell ref="N7:O7"/>
    <mergeCell ref="N8:O8"/>
    <mergeCell ref="N9:O9"/>
    <mergeCell ref="H5:J5"/>
    <mergeCell ref="H6:I6"/>
    <mergeCell ref="H7:I7"/>
    <mergeCell ref="H8:I8"/>
    <mergeCell ref="H9:I9"/>
    <mergeCell ref="B6:C6"/>
    <mergeCell ref="B7:C7"/>
    <mergeCell ref="B8:C8"/>
    <mergeCell ref="B9:C9"/>
    <mergeCell ref="B5:D5"/>
  </mergeCells>
  <printOptions/>
  <pageMargins left="0.7" right="0.7" top="1.25" bottom="0.75" header="0.3" footer="0.3"/>
  <pageSetup fitToHeight="6" fitToWidth="1" horizontalDpi="600" verticalDpi="600" orientation="landscape" scale="74" r:id="rId2"/>
  <headerFooter>
    <oddHeader>&amp;C&amp;G</oddHeader>
    <oddFooter>&amp;C5224 West State Road 46, Sanford, FL 32771 | 407.701.7586 | Robb@CoachRobb.com | www.CompleteRacingSolutions.com</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FLOORING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First Dianostic</dc:creator>
  <cp:keywords/>
  <dc:description/>
  <cp:lastModifiedBy>Micaela Riseling</cp:lastModifiedBy>
  <cp:lastPrinted>2022-05-11T01:10:12Z</cp:lastPrinted>
  <dcterms:created xsi:type="dcterms:W3CDTF">2007-04-20T19:27:09Z</dcterms:created>
  <dcterms:modified xsi:type="dcterms:W3CDTF">2022-08-29T15:17:27Z</dcterms:modified>
  <cp:category/>
  <cp:version/>
  <cp:contentType/>
  <cp:contentStatus/>
</cp:coreProperties>
</file>